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date1904="1" showInkAnnotation="0" autoCompressPictures="0"/>
  <bookViews>
    <workbookView xWindow="13000" yWindow="0" windowWidth="21720" windowHeight="23180" tabRatio="170"/>
  </bookViews>
  <sheets>
    <sheet name="Rack moment calculations" sheetId="1" r:id="rId1"/>
  </sheets>
  <definedNames>
    <definedName name="_xlnm.Print_Area" localSheetId="0">'Rack moment calculations'!$A$35:$O$68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20" i="1"/>
  <c r="L21" i="1"/>
  <c r="N20" i="1"/>
  <c r="N21" i="1"/>
  <c r="M22" i="1"/>
  <c r="M32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N28" i="1"/>
  <c r="L28" i="1"/>
  <c r="M29" i="1"/>
</calcChain>
</file>

<file path=xl/sharedStrings.xml><?xml version="1.0" encoding="utf-8"?>
<sst xmlns="http://schemas.openxmlformats.org/spreadsheetml/2006/main" count="124" uniqueCount="67">
  <si>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</si>
  <si>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</si>
  <si>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</si>
  <si>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</si>
  <si>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</si>
  <si>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</si>
  <si>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</si>
  <si>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</si>
  <si>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</si>
  <si>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</si>
  <si>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</si>
  <si>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</si>
  <si>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</si>
  <si>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</si>
  <si>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</si>
  <si>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</si>
  <si>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</si>
  <si>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</si>
  <si>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</si>
  <si>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</si>
  <si>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</si>
  <si>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</si>
  <si>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</si>
  <si>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</si>
  <si>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</si>
  <si>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</si>
  <si>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</si>
  <si>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</si>
  <si>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</si>
  <si>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</si>
  <si>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</si>
  <si>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</si>
  <si>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</si>
  <si>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</si>
  <si>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</si>
  <si>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</si>
  <si>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</si>
  <si>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</si>
  <si>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>additional cabling</t>
  </si>
  <si>
    <t>additional plumbing</t>
  </si>
  <si>
    <t>Station C3X</t>
  </si>
  <si>
    <t>narrow feet</t>
  </si>
  <si>
    <t>rack only</t>
  </si>
  <si>
    <t xml:space="preserve">bottom of rack = 2.0" from floor </t>
  </si>
  <si>
    <t>NO/NO2 detector</t>
  </si>
  <si>
    <t>NOy computer</t>
  </si>
  <si>
    <t>pod control</t>
  </si>
  <si>
    <t>Ryerson</t>
  </si>
  <si>
    <t>NOy/O3 detector</t>
  </si>
  <si>
    <t>O3 absorption</t>
  </si>
  <si>
    <t>O3 generators</t>
  </si>
  <si>
    <t>Flow zone</t>
  </si>
  <si>
    <t>power panel</t>
  </si>
  <si>
    <t>total both bays</t>
  </si>
  <si>
    <t>max. both bays</t>
  </si>
  <si>
    <t>data distribution</t>
  </si>
  <si>
    <t>Dry Ice</t>
  </si>
  <si>
    <t>NO leak cyl.</t>
  </si>
  <si>
    <t>Pollack</t>
  </si>
  <si>
    <t>NOy Monitor</t>
  </si>
  <si>
    <t>LED pwr supply</t>
  </si>
  <si>
    <t>SENEX</t>
  </si>
  <si>
    <t>LED photolysis</t>
  </si>
  <si>
    <t>Keyboard/Mouse</t>
  </si>
  <si>
    <t>DCPS</t>
  </si>
  <si>
    <t>TE cooler</t>
  </si>
  <si>
    <t>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</si>
</sst>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b/>
      <sz val="10"/>
      <color indexed="12"/>
      <name val="Geneva"/>
    </font>
    <font>
      <sz val="10"/>
      <name val="Verdana"/>
    </font>
    <font>
      <b/>
      <sz val="10"/>
      <color indexed="10"/>
      <name val="Geneva"/>
    </font>
    <font>
      <i/>
      <sz val="10"/>
      <color indexed="12"/>
      <name val="Geneva"/>
    </font>
    <font>
      <sz val="10"/>
      <color indexed="12"/>
      <name val="Verdana"/>
      <family val="2"/>
    </font>
    <font>
      <sz val="14"/>
      <color rgb="FFFF66FF"/>
      <name val="Geneva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1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17" fillId="0" borderId="4" xfId="0" applyFont="1" applyBorder="1" applyProtection="1"/>
    <xf numFmtId="0" fontId="7" fillId="0" borderId="10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Protection="1"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Protection="1"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7" xfId="0" applyNumberFormat="1" applyFont="1" applyBorder="1" applyProtection="1">
      <protection locked="0"/>
    </xf>
    <xf numFmtId="0" fontId="15" fillId="0" borderId="0" xfId="0" applyFont="1" applyBorder="1" applyAlignment="1" applyProtection="1"/>
    <xf numFmtId="0" fontId="16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14" fillId="0" borderId="0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677" name="Line -1023"/>
        <xdr:cNvSpPr>
          <a:spLocks noChangeShapeType="1"/>
        </xdr:cNvSpPr>
      </xdr:nvSpPr>
      <xdr:spPr bwMode="auto">
        <a:xfrm>
          <a:off x="1485900" y="2311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15</xdr:row>
      <xdr:rowOff>25400</xdr:rowOff>
    </xdr:from>
    <xdr:to>
      <xdr:col>8</xdr:col>
      <xdr:colOff>0</xdr:colOff>
      <xdr:row>15</xdr:row>
      <xdr:rowOff>25400</xdr:rowOff>
    </xdr:to>
    <xdr:sp macro="" textlink="">
      <xdr:nvSpPr>
        <xdr:cNvPr id="2678" name="Line -1021"/>
        <xdr:cNvSpPr>
          <a:spLocks noChangeShapeType="1"/>
        </xdr:cNvSpPr>
      </xdr:nvSpPr>
      <xdr:spPr bwMode="auto">
        <a:xfrm>
          <a:off x="4394200" y="40259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 macro="" textlink="">
      <xdr:nvSpPr>
        <xdr:cNvPr id="2679" name="Line 13"/>
        <xdr:cNvSpPr>
          <a:spLocks noChangeShapeType="1"/>
        </xdr:cNvSpPr>
      </xdr:nvSpPr>
      <xdr:spPr bwMode="auto">
        <a:xfrm>
          <a:off x="4394200" y="120523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680" name="Line 14"/>
        <xdr:cNvSpPr>
          <a:spLocks noChangeShapeType="1"/>
        </xdr:cNvSpPr>
      </xdr:nvSpPr>
      <xdr:spPr bwMode="auto">
        <a:xfrm>
          <a:off x="1485900" y="6413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681" name="Line -1022"/>
        <xdr:cNvSpPr>
          <a:spLocks noChangeShapeType="1"/>
        </xdr:cNvSpPr>
      </xdr:nvSpPr>
      <xdr:spPr bwMode="auto">
        <a:xfrm>
          <a:off x="1485900" y="5207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16</xdr:row>
      <xdr:rowOff>25400</xdr:rowOff>
    </xdr:from>
    <xdr:to>
      <xdr:col>5</xdr:col>
      <xdr:colOff>0</xdr:colOff>
      <xdr:row>16</xdr:row>
      <xdr:rowOff>25400</xdr:rowOff>
    </xdr:to>
    <xdr:sp macro="" textlink="">
      <xdr:nvSpPr>
        <xdr:cNvPr id="2682" name="Line -1021"/>
        <xdr:cNvSpPr>
          <a:spLocks noChangeShapeType="1"/>
        </xdr:cNvSpPr>
      </xdr:nvSpPr>
      <xdr:spPr bwMode="auto">
        <a:xfrm>
          <a:off x="1485900" y="42672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8</xdr:row>
      <xdr:rowOff>241300</xdr:rowOff>
    </xdr:from>
    <xdr:to>
      <xdr:col>5</xdr:col>
      <xdr:colOff>0</xdr:colOff>
      <xdr:row>8</xdr:row>
      <xdr:rowOff>241300</xdr:rowOff>
    </xdr:to>
    <xdr:sp macro="" textlink="">
      <xdr:nvSpPr>
        <xdr:cNvPr id="2683" name="Line -1020"/>
        <xdr:cNvSpPr>
          <a:spLocks noChangeShapeType="1"/>
        </xdr:cNvSpPr>
      </xdr:nvSpPr>
      <xdr:spPr bwMode="auto">
        <a:xfrm>
          <a:off x="1485900" y="25527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241300</xdr:rowOff>
    </xdr:to>
    <xdr:sp macro="" textlink="">
      <xdr:nvSpPr>
        <xdr:cNvPr id="2684" name="Line -1018"/>
        <xdr:cNvSpPr>
          <a:spLocks noChangeShapeType="1"/>
        </xdr:cNvSpPr>
      </xdr:nvSpPr>
      <xdr:spPr bwMode="auto">
        <a:xfrm flipV="1">
          <a:off x="1485900" y="1587500"/>
          <a:ext cx="0" cy="2413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9</xdr:row>
      <xdr:rowOff>12700</xdr:rowOff>
    </xdr:from>
    <xdr:to>
      <xdr:col>8</xdr:col>
      <xdr:colOff>0</xdr:colOff>
      <xdr:row>9</xdr:row>
      <xdr:rowOff>12700</xdr:rowOff>
    </xdr:to>
    <xdr:sp macro="" textlink="">
      <xdr:nvSpPr>
        <xdr:cNvPr id="2685" name="Line -1013"/>
        <xdr:cNvSpPr>
          <a:spLocks noChangeShapeType="1"/>
        </xdr:cNvSpPr>
      </xdr:nvSpPr>
      <xdr:spPr bwMode="auto">
        <a:xfrm>
          <a:off x="4394200" y="2565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2686" name="Line -1011"/>
        <xdr:cNvSpPr>
          <a:spLocks noChangeShapeType="1"/>
        </xdr:cNvSpPr>
      </xdr:nvSpPr>
      <xdr:spPr bwMode="auto">
        <a:xfrm>
          <a:off x="4394200" y="6413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20</xdr:row>
      <xdr:rowOff>215900</xdr:rowOff>
    </xdr:from>
    <xdr:to>
      <xdr:col>8</xdr:col>
      <xdr:colOff>0</xdr:colOff>
      <xdr:row>20</xdr:row>
      <xdr:rowOff>215900</xdr:rowOff>
    </xdr:to>
    <xdr:sp macro="" textlink="">
      <xdr:nvSpPr>
        <xdr:cNvPr id="2687" name="Line -1010"/>
        <xdr:cNvSpPr>
          <a:spLocks noChangeShapeType="1"/>
        </xdr:cNvSpPr>
      </xdr:nvSpPr>
      <xdr:spPr bwMode="auto">
        <a:xfrm>
          <a:off x="4394200" y="54229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macro="" textlink="">
      <xdr:nvSpPr>
        <xdr:cNvPr id="2688" name="Line -1008"/>
        <xdr:cNvSpPr>
          <a:spLocks noChangeShapeType="1"/>
        </xdr:cNvSpPr>
      </xdr:nvSpPr>
      <xdr:spPr bwMode="auto">
        <a:xfrm>
          <a:off x="4394200" y="49657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13</xdr:row>
      <xdr:rowOff>101600</xdr:rowOff>
    </xdr:from>
    <xdr:to>
      <xdr:col>8</xdr:col>
      <xdr:colOff>0</xdr:colOff>
      <xdr:row>13</xdr:row>
      <xdr:rowOff>101600</xdr:rowOff>
    </xdr:to>
    <xdr:sp macro="" textlink="">
      <xdr:nvSpPr>
        <xdr:cNvPr id="2689" name="Line -1007"/>
        <xdr:cNvSpPr>
          <a:spLocks noChangeShapeType="1"/>
        </xdr:cNvSpPr>
      </xdr:nvSpPr>
      <xdr:spPr bwMode="auto">
        <a:xfrm>
          <a:off x="4394200" y="3619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 macro="" textlink="">
      <xdr:nvSpPr>
        <xdr:cNvPr id="2690" name="Line 18"/>
        <xdr:cNvSpPr>
          <a:spLocks noChangeShapeType="1"/>
        </xdr:cNvSpPr>
      </xdr:nvSpPr>
      <xdr:spPr bwMode="auto">
        <a:xfrm>
          <a:off x="4394200" y="78613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2691" name="Line 19"/>
        <xdr:cNvSpPr>
          <a:spLocks noChangeShapeType="1"/>
        </xdr:cNvSpPr>
      </xdr:nvSpPr>
      <xdr:spPr bwMode="auto">
        <a:xfrm>
          <a:off x="1485900" y="78613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482600</xdr:colOff>
      <xdr:row>22</xdr:row>
      <xdr:rowOff>50800</xdr:rowOff>
    </xdr:from>
    <xdr:to>
      <xdr:col>3</xdr:col>
      <xdr:colOff>482600</xdr:colOff>
      <xdr:row>24</xdr:row>
      <xdr:rowOff>50800</xdr:rowOff>
    </xdr:to>
    <xdr:sp macro="" textlink="">
      <xdr:nvSpPr>
        <xdr:cNvPr id="2692" name="Line 20"/>
        <xdr:cNvSpPr>
          <a:spLocks noChangeShapeType="1"/>
        </xdr:cNvSpPr>
      </xdr:nvSpPr>
      <xdr:spPr bwMode="auto">
        <a:xfrm flipV="1">
          <a:off x="1968500" y="5740400"/>
          <a:ext cx="0" cy="48260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22</xdr:row>
      <xdr:rowOff>50800</xdr:rowOff>
    </xdr:from>
    <xdr:to>
      <xdr:col>3</xdr:col>
      <xdr:colOff>457200</xdr:colOff>
      <xdr:row>22</xdr:row>
      <xdr:rowOff>50800</xdr:rowOff>
    </xdr:to>
    <xdr:sp macro="" textlink="">
      <xdr:nvSpPr>
        <xdr:cNvPr id="2693" name="Line 21"/>
        <xdr:cNvSpPr>
          <a:spLocks noChangeShapeType="1"/>
        </xdr:cNvSpPr>
      </xdr:nvSpPr>
      <xdr:spPr bwMode="auto">
        <a:xfrm>
          <a:off x="1485900" y="5740400"/>
          <a:ext cx="457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24</xdr:row>
      <xdr:rowOff>50800</xdr:rowOff>
    </xdr:from>
    <xdr:to>
      <xdr:col>3</xdr:col>
      <xdr:colOff>495300</xdr:colOff>
      <xdr:row>24</xdr:row>
      <xdr:rowOff>50800</xdr:rowOff>
    </xdr:to>
    <xdr:sp macro="" textlink="">
      <xdr:nvSpPr>
        <xdr:cNvPr id="2694" name="Line 22"/>
        <xdr:cNvSpPr>
          <a:spLocks noChangeShapeType="1"/>
        </xdr:cNvSpPr>
      </xdr:nvSpPr>
      <xdr:spPr bwMode="auto">
        <a:xfrm>
          <a:off x="1485900" y="6223000"/>
          <a:ext cx="4953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48</xdr:row>
      <xdr:rowOff>241300</xdr:rowOff>
    </xdr:from>
    <xdr:to>
      <xdr:col>8</xdr:col>
      <xdr:colOff>12700</xdr:colOff>
      <xdr:row>48</xdr:row>
      <xdr:rowOff>241300</xdr:rowOff>
    </xdr:to>
    <xdr:sp macro="" textlink="">
      <xdr:nvSpPr>
        <xdr:cNvPr id="2695" name="Line 12"/>
        <xdr:cNvSpPr>
          <a:spLocks noChangeShapeType="1"/>
        </xdr:cNvSpPr>
      </xdr:nvSpPr>
      <xdr:spPr bwMode="auto">
        <a:xfrm>
          <a:off x="4394200" y="12534900"/>
          <a:ext cx="2628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22</xdr:row>
      <xdr:rowOff>139700</xdr:rowOff>
    </xdr:from>
    <xdr:to>
      <xdr:col>7</xdr:col>
      <xdr:colOff>774700</xdr:colOff>
      <xdr:row>22</xdr:row>
      <xdr:rowOff>139700</xdr:rowOff>
    </xdr:to>
    <xdr:sp macro="" textlink="">
      <xdr:nvSpPr>
        <xdr:cNvPr id="2696" name="Line -1010"/>
        <xdr:cNvSpPr>
          <a:spLocks noChangeShapeType="1"/>
        </xdr:cNvSpPr>
      </xdr:nvSpPr>
      <xdr:spPr bwMode="auto">
        <a:xfrm>
          <a:off x="4381500" y="5829300"/>
          <a:ext cx="2628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18</xdr:row>
      <xdr:rowOff>177800</xdr:rowOff>
    </xdr:from>
    <xdr:to>
      <xdr:col>8</xdr:col>
      <xdr:colOff>12700</xdr:colOff>
      <xdr:row>18</xdr:row>
      <xdr:rowOff>177800</xdr:rowOff>
    </xdr:to>
    <xdr:sp macro="" textlink="">
      <xdr:nvSpPr>
        <xdr:cNvPr id="2697" name="Line -1008"/>
        <xdr:cNvSpPr>
          <a:spLocks noChangeShapeType="1"/>
        </xdr:cNvSpPr>
      </xdr:nvSpPr>
      <xdr:spPr bwMode="auto">
        <a:xfrm>
          <a:off x="4406900" y="49022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20</xdr:row>
      <xdr:rowOff>177800</xdr:rowOff>
    </xdr:from>
    <xdr:to>
      <xdr:col>8</xdr:col>
      <xdr:colOff>0</xdr:colOff>
      <xdr:row>20</xdr:row>
      <xdr:rowOff>177800</xdr:rowOff>
    </xdr:to>
    <xdr:sp macro="" textlink="">
      <xdr:nvSpPr>
        <xdr:cNvPr id="2698" name="Line -1008"/>
        <xdr:cNvSpPr>
          <a:spLocks noChangeShapeType="1"/>
        </xdr:cNvSpPr>
      </xdr:nvSpPr>
      <xdr:spPr bwMode="auto">
        <a:xfrm>
          <a:off x="4394200" y="5384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18</xdr:row>
      <xdr:rowOff>165100</xdr:rowOff>
    </xdr:from>
    <xdr:to>
      <xdr:col>5</xdr:col>
      <xdr:colOff>12700</xdr:colOff>
      <xdr:row>18</xdr:row>
      <xdr:rowOff>165100</xdr:rowOff>
    </xdr:to>
    <xdr:sp macro="" textlink="">
      <xdr:nvSpPr>
        <xdr:cNvPr id="2699" name="Line -1020"/>
        <xdr:cNvSpPr>
          <a:spLocks noChangeShapeType="1"/>
        </xdr:cNvSpPr>
      </xdr:nvSpPr>
      <xdr:spPr bwMode="auto">
        <a:xfrm>
          <a:off x="1498600" y="4889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254000</xdr:colOff>
      <xdr:row>16</xdr:row>
      <xdr:rowOff>76200</xdr:rowOff>
    </xdr:from>
    <xdr:to>
      <xdr:col>4</xdr:col>
      <xdr:colOff>749300</xdr:colOff>
      <xdr:row>16</xdr:row>
      <xdr:rowOff>76200</xdr:rowOff>
    </xdr:to>
    <xdr:sp macro="" textlink="">
      <xdr:nvSpPr>
        <xdr:cNvPr id="2700" name="Line -1021"/>
        <xdr:cNvSpPr>
          <a:spLocks noChangeShapeType="1"/>
        </xdr:cNvSpPr>
      </xdr:nvSpPr>
      <xdr:spPr bwMode="auto">
        <a:xfrm>
          <a:off x="1447800" y="4318000"/>
          <a:ext cx="2628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22</xdr:row>
      <xdr:rowOff>12700</xdr:rowOff>
    </xdr:from>
    <xdr:to>
      <xdr:col>5</xdr:col>
      <xdr:colOff>12700</xdr:colOff>
      <xdr:row>22</xdr:row>
      <xdr:rowOff>12700</xdr:rowOff>
    </xdr:to>
    <xdr:sp macro="" textlink="">
      <xdr:nvSpPr>
        <xdr:cNvPr id="2701" name="Line -1022"/>
        <xdr:cNvSpPr>
          <a:spLocks noChangeShapeType="1"/>
        </xdr:cNvSpPr>
      </xdr:nvSpPr>
      <xdr:spPr bwMode="auto">
        <a:xfrm>
          <a:off x="1498600" y="57023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279400</xdr:colOff>
      <xdr:row>4</xdr:row>
      <xdr:rowOff>127000</xdr:rowOff>
    </xdr:from>
    <xdr:to>
      <xdr:col>7</xdr:col>
      <xdr:colOff>774700</xdr:colOff>
      <xdr:row>4</xdr:row>
      <xdr:rowOff>127000</xdr:rowOff>
    </xdr:to>
    <xdr:sp macro="" textlink="">
      <xdr:nvSpPr>
        <xdr:cNvPr id="2702" name="Line -1013"/>
        <xdr:cNvSpPr>
          <a:spLocks noChangeShapeType="1"/>
        </xdr:cNvSpPr>
      </xdr:nvSpPr>
      <xdr:spPr bwMode="auto">
        <a:xfrm>
          <a:off x="4381500" y="1473200"/>
          <a:ext cx="26289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703" name="Line -1022"/>
        <xdr:cNvSpPr>
          <a:spLocks noChangeShapeType="1"/>
        </xdr:cNvSpPr>
      </xdr:nvSpPr>
      <xdr:spPr bwMode="auto">
        <a:xfrm>
          <a:off x="1485900" y="49657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9"/>
  <sheetViews>
    <sheetView tabSelected="1" zoomScale="85" workbookViewId="0">
      <selection activeCell="M4" sqref="M4"/>
    </sheetView>
  </sheetViews>
  <sheetFormatPr baseColWidth="10" defaultRowHeight="19.5" customHeight="1" x14ac:dyDescent="0"/>
  <cols>
    <col min="1" max="1" width="4.7109375" style="37" customWidth="1"/>
    <col min="2" max="2" width="8.7109375" style="37" bestFit="1" customWidth="1"/>
    <col min="3" max="3" width="3.28515625" style="12" customWidth="1"/>
    <col min="4" max="4" width="20.7109375" style="12" customWidth="1"/>
    <col min="5" max="5" width="8.7109375" style="12" customWidth="1"/>
    <col min="6" max="6" width="3.28515625" style="12" customWidth="1"/>
    <col min="7" max="7" width="20.7109375" style="12" customWidth="1"/>
    <col min="8" max="8" width="8.7109375" style="12" customWidth="1"/>
    <col min="9" max="9" width="3.28515625" style="12" customWidth="1"/>
    <col min="10" max="10" width="6.42578125" style="12" customWidth="1"/>
    <col min="11" max="11" width="26.42578125" style="12" customWidth="1"/>
    <col min="12" max="12" width="11.42578125" style="12" customWidth="1"/>
    <col min="13" max="13" width="12.42578125" style="12" customWidth="1"/>
    <col min="14" max="14" width="11.5703125" style="12" customWidth="1"/>
    <col min="15" max="16384" width="10.7109375" style="12"/>
  </cols>
  <sheetData>
    <row r="1" spans="1:16" s="35" customFormat="1" ht="15.75" customHeight="1" thickBot="1">
      <c r="A1" s="81" t="s">
        <v>34</v>
      </c>
      <c r="B1" s="82"/>
      <c r="C1" s="82"/>
      <c r="D1" s="82"/>
      <c r="E1" s="82"/>
      <c r="F1" s="83" t="s">
        <v>32</v>
      </c>
      <c r="G1" s="82"/>
      <c r="H1" s="82"/>
      <c r="I1" s="82"/>
      <c r="J1" s="82"/>
      <c r="K1" s="75" t="s">
        <v>4</v>
      </c>
      <c r="L1" s="76"/>
      <c r="M1" s="76"/>
      <c r="N1" s="76"/>
      <c r="O1" s="76"/>
    </row>
    <row r="2" spans="1:16" s="17" customFormat="1" ht="53">
      <c r="A2" s="41" t="s">
        <v>5</v>
      </c>
      <c r="B2" s="42" t="s">
        <v>11</v>
      </c>
      <c r="C2" s="43"/>
      <c r="D2" s="77" t="s">
        <v>28</v>
      </c>
      <c r="E2" s="77"/>
      <c r="F2" s="44"/>
      <c r="G2" s="77" t="s">
        <v>29</v>
      </c>
      <c r="H2" s="77"/>
      <c r="I2" s="43"/>
      <c r="J2" s="24"/>
      <c r="K2" s="45" t="s">
        <v>36</v>
      </c>
      <c r="L2" s="45" t="s">
        <v>35</v>
      </c>
      <c r="M2" s="45" t="s">
        <v>19</v>
      </c>
      <c r="N2" s="44" t="s">
        <v>20</v>
      </c>
      <c r="O2" s="46"/>
      <c r="P2" s="12"/>
    </row>
    <row r="3" spans="1:16" ht="19.5" customHeight="1">
      <c r="A3" s="47">
        <v>30</v>
      </c>
      <c r="B3" s="18">
        <f>B4+1.75</f>
        <v>55.625</v>
      </c>
      <c r="C3" s="13"/>
      <c r="D3" s="1" t="s">
        <v>24</v>
      </c>
      <c r="E3" s="39"/>
      <c r="F3" s="13"/>
      <c r="G3" s="1" t="s">
        <v>24</v>
      </c>
      <c r="H3" s="39"/>
      <c r="I3" s="19"/>
      <c r="J3" s="19"/>
      <c r="K3" s="11" t="s">
        <v>40</v>
      </c>
      <c r="L3" s="1" t="s">
        <v>61</v>
      </c>
      <c r="M3" s="1">
        <v>2013</v>
      </c>
      <c r="N3" s="1" t="s">
        <v>47</v>
      </c>
      <c r="O3" s="66"/>
    </row>
    <row r="4" spans="1:16" ht="19.5" customHeight="1">
      <c r="A4" s="47">
        <v>29</v>
      </c>
      <c r="B4" s="18">
        <f>B5+1.75</f>
        <v>53.875</v>
      </c>
      <c r="C4" s="19"/>
      <c r="D4" s="1" t="s">
        <v>64</v>
      </c>
      <c r="E4" s="6">
        <v>29</v>
      </c>
      <c r="F4" s="19"/>
      <c r="G4" s="67" t="s">
        <v>49</v>
      </c>
      <c r="H4" s="68">
        <v>15.5</v>
      </c>
      <c r="I4" s="19"/>
      <c r="J4" s="19"/>
      <c r="K4" s="21"/>
      <c r="L4" s="1" t="s">
        <v>24</v>
      </c>
      <c r="M4" s="21"/>
      <c r="N4" s="61" t="s">
        <v>58</v>
      </c>
      <c r="O4" s="48"/>
    </row>
    <row r="5" spans="1:16" ht="19.5" customHeight="1">
      <c r="A5" s="47">
        <v>28</v>
      </c>
      <c r="B5" s="18">
        <f>B6+1.75</f>
        <v>52.125</v>
      </c>
      <c r="C5" s="19"/>
      <c r="D5" s="1" t="s">
        <v>24</v>
      </c>
      <c r="E5" s="6" t="s">
        <v>24</v>
      </c>
      <c r="F5" s="19"/>
      <c r="G5" s="69"/>
      <c r="H5" s="70"/>
      <c r="I5" s="19"/>
      <c r="J5" s="19"/>
      <c r="K5" s="21"/>
      <c r="L5" s="21"/>
      <c r="M5" s="21"/>
      <c r="N5" s="61"/>
      <c r="O5" s="48"/>
    </row>
    <row r="6" spans="1:16" ht="19.5" customHeight="1" thickBot="1">
      <c r="A6" s="47">
        <v>27</v>
      </c>
      <c r="B6" s="18">
        <f>B7+1.75</f>
        <v>50.375</v>
      </c>
      <c r="C6" s="19"/>
      <c r="D6" s="73" t="s">
        <v>66</v>
      </c>
      <c r="E6" s="74">
        <v>18</v>
      </c>
      <c r="F6" s="19"/>
      <c r="G6" s="71" t="s">
        <v>55</v>
      </c>
      <c r="H6" s="72">
        <v>12.6</v>
      </c>
      <c r="I6" s="19"/>
      <c r="J6" s="19"/>
      <c r="K6" s="58"/>
      <c r="L6" s="58"/>
      <c r="M6" s="58"/>
      <c r="N6" s="58"/>
      <c r="O6" s="48"/>
    </row>
    <row r="7" spans="1:16" ht="19.5" customHeight="1" thickBot="1">
      <c r="A7" s="47">
        <v>26</v>
      </c>
      <c r="B7" s="18">
        <f>B8+1+1.75</f>
        <v>48.625</v>
      </c>
      <c r="C7" s="23"/>
      <c r="D7" s="15" t="s">
        <v>2</v>
      </c>
      <c r="E7" s="15" t="s">
        <v>27</v>
      </c>
      <c r="F7" s="24"/>
      <c r="G7" s="15" t="s">
        <v>2</v>
      </c>
      <c r="H7" s="15" t="s">
        <v>27</v>
      </c>
      <c r="I7" s="25"/>
      <c r="J7" s="19"/>
      <c r="K7" s="58"/>
      <c r="L7" s="58"/>
      <c r="M7" s="58"/>
      <c r="N7" s="58"/>
      <c r="O7" s="48"/>
    </row>
    <row r="8" spans="1:16" ht="19.5" customHeight="1">
      <c r="A8" s="47">
        <v>25</v>
      </c>
      <c r="B8" s="18">
        <f t="shared" ref="B8:B29" si="0">B9+1.75</f>
        <v>45.875</v>
      </c>
      <c r="C8" s="26"/>
      <c r="D8" s="2" t="s">
        <v>46</v>
      </c>
      <c r="E8" s="3">
        <v>2</v>
      </c>
      <c r="F8" s="19"/>
      <c r="G8" s="2"/>
      <c r="H8" s="3"/>
      <c r="I8" s="27"/>
      <c r="J8" s="19"/>
      <c r="K8" s="21" t="s">
        <v>15</v>
      </c>
      <c r="L8" s="6">
        <v>65</v>
      </c>
      <c r="M8" s="21" t="s">
        <v>12</v>
      </c>
      <c r="N8" s="22" t="s">
        <v>42</v>
      </c>
      <c r="O8" s="48"/>
    </row>
    <row r="9" spans="1:16" ht="19.5" customHeight="1">
      <c r="A9" s="47">
        <v>24</v>
      </c>
      <c r="B9" s="18">
        <f t="shared" si="0"/>
        <v>44.125</v>
      </c>
      <c r="C9" s="26"/>
      <c r="D9" s="4"/>
      <c r="E9" s="5"/>
      <c r="F9" s="19"/>
      <c r="G9" s="4"/>
      <c r="H9" s="5"/>
      <c r="I9" s="27"/>
      <c r="J9" s="19"/>
      <c r="K9" s="21" t="s">
        <v>7</v>
      </c>
      <c r="L9" s="6">
        <v>0</v>
      </c>
      <c r="M9" s="21" t="s">
        <v>12</v>
      </c>
      <c r="N9" s="22" t="s">
        <v>41</v>
      </c>
      <c r="O9" s="48"/>
    </row>
    <row r="10" spans="1:16" ht="19.5" customHeight="1">
      <c r="A10" s="47">
        <v>23</v>
      </c>
      <c r="B10" s="18">
        <f t="shared" si="0"/>
        <v>42.375</v>
      </c>
      <c r="C10" s="26"/>
      <c r="D10" s="4"/>
      <c r="E10" s="5"/>
      <c r="F10" s="19"/>
      <c r="G10" s="4"/>
      <c r="H10" s="5" t="s">
        <v>24</v>
      </c>
      <c r="I10" s="27"/>
      <c r="J10" s="19"/>
      <c r="K10" s="21" t="s">
        <v>8</v>
      </c>
      <c r="L10" s="6">
        <v>0</v>
      </c>
      <c r="M10" s="21" t="s">
        <v>12</v>
      </c>
      <c r="N10" s="22" t="s">
        <v>13</v>
      </c>
      <c r="O10" s="48"/>
    </row>
    <row r="11" spans="1:16" ht="19.5" customHeight="1">
      <c r="A11" s="47">
        <v>22</v>
      </c>
      <c r="B11" s="18">
        <f t="shared" si="0"/>
        <v>40.625</v>
      </c>
      <c r="C11" s="26"/>
      <c r="D11" s="4"/>
      <c r="E11" s="5"/>
      <c r="F11" s="19"/>
      <c r="G11" s="4" t="s">
        <v>51</v>
      </c>
      <c r="H11" s="5">
        <v>48.3</v>
      </c>
      <c r="I11" s="27"/>
      <c r="J11" s="19"/>
      <c r="K11" s="21" t="s">
        <v>6</v>
      </c>
      <c r="L11" s="6">
        <v>6.6</v>
      </c>
      <c r="M11" s="21" t="s">
        <v>12</v>
      </c>
      <c r="N11" s="22" t="s">
        <v>13</v>
      </c>
      <c r="O11" s="48"/>
    </row>
    <row r="12" spans="1:16" ht="19.5" customHeight="1">
      <c r="A12" s="47">
        <v>21</v>
      </c>
      <c r="B12" s="18">
        <f t="shared" si="0"/>
        <v>38.875</v>
      </c>
      <c r="C12" s="26"/>
      <c r="D12" s="4" t="s">
        <v>59</v>
      </c>
      <c r="E12" s="5">
        <v>12.5</v>
      </c>
      <c r="F12" s="19"/>
      <c r="G12" s="4"/>
      <c r="H12" s="5"/>
      <c r="I12" s="27"/>
      <c r="J12" s="19"/>
      <c r="K12" s="21"/>
      <c r="L12" s="59"/>
      <c r="M12" s="21"/>
      <c r="N12" s="21"/>
      <c r="O12" s="48"/>
    </row>
    <row r="13" spans="1:16" ht="19.5" customHeight="1">
      <c r="A13" s="47">
        <v>20</v>
      </c>
      <c r="B13" s="18">
        <f t="shared" si="0"/>
        <v>37.125</v>
      </c>
      <c r="C13" s="26"/>
      <c r="D13" s="4"/>
      <c r="E13" s="5"/>
      <c r="F13" s="19"/>
      <c r="G13" s="4"/>
      <c r="H13" s="5"/>
      <c r="I13" s="27"/>
      <c r="J13" s="19"/>
      <c r="K13" s="21" t="s">
        <v>16</v>
      </c>
      <c r="L13" s="9">
        <f>SUM(L8:L11)</f>
        <v>71.599999999999994</v>
      </c>
      <c r="M13" s="21" t="s">
        <v>12</v>
      </c>
      <c r="N13" s="21"/>
      <c r="O13" s="48"/>
    </row>
    <row r="14" spans="1:16" ht="19.5" customHeight="1">
      <c r="A14" s="47">
        <v>19</v>
      </c>
      <c r="B14" s="18">
        <f t="shared" si="0"/>
        <v>35.375</v>
      </c>
      <c r="C14" s="26"/>
      <c r="D14" s="4"/>
      <c r="E14" s="5"/>
      <c r="F14" s="19"/>
      <c r="G14" s="4"/>
      <c r="H14" s="5"/>
      <c r="I14" s="27"/>
      <c r="J14" s="19"/>
      <c r="K14" s="21"/>
      <c r="L14" s="21"/>
      <c r="M14" s="21"/>
      <c r="N14" s="21"/>
      <c r="O14" s="48"/>
    </row>
    <row r="15" spans="1:16" ht="19.5" customHeight="1">
      <c r="A15" s="47">
        <v>18</v>
      </c>
      <c r="B15" s="18">
        <f t="shared" si="0"/>
        <v>33.625</v>
      </c>
      <c r="C15" s="26"/>
      <c r="D15" s="4"/>
      <c r="E15" s="5"/>
      <c r="F15" s="19"/>
      <c r="G15" s="4"/>
      <c r="H15" s="5"/>
      <c r="I15" s="27"/>
      <c r="J15" s="19"/>
      <c r="K15" s="19"/>
      <c r="L15" s="19"/>
      <c r="M15" s="19"/>
      <c r="N15" s="19"/>
      <c r="O15" s="27"/>
    </row>
    <row r="16" spans="1:16" ht="19.5" customHeight="1">
      <c r="A16" s="47">
        <v>17</v>
      </c>
      <c r="B16" s="18">
        <f t="shared" si="0"/>
        <v>31.875</v>
      </c>
      <c r="C16" s="26"/>
      <c r="D16" s="4"/>
      <c r="E16" s="5"/>
      <c r="F16" s="19"/>
      <c r="G16" s="4"/>
      <c r="H16" s="5"/>
      <c r="I16" s="27"/>
      <c r="J16" s="19"/>
      <c r="K16" s="21"/>
      <c r="L16" s="21"/>
      <c r="M16" s="16" t="s">
        <v>9</v>
      </c>
      <c r="N16" s="21"/>
      <c r="O16" s="48"/>
    </row>
    <row r="17" spans="1:15" ht="19.5" customHeight="1">
      <c r="A17" s="47">
        <v>16</v>
      </c>
      <c r="B17" s="18">
        <f t="shared" si="0"/>
        <v>30.125</v>
      </c>
      <c r="C17" s="26"/>
      <c r="D17" s="4"/>
      <c r="E17" s="5" t="s">
        <v>24</v>
      </c>
      <c r="F17" s="19"/>
      <c r="G17" s="4" t="s">
        <v>65</v>
      </c>
      <c r="H17" s="5">
        <v>38.700000000000003</v>
      </c>
      <c r="I17" s="27"/>
      <c r="J17" s="19"/>
      <c r="K17" s="21"/>
      <c r="L17" s="14" t="s">
        <v>17</v>
      </c>
      <c r="M17" s="14"/>
      <c r="N17" s="14" t="s">
        <v>18</v>
      </c>
      <c r="O17" s="48"/>
    </row>
    <row r="18" spans="1:15" ht="19.5" customHeight="1">
      <c r="A18" s="47">
        <v>15</v>
      </c>
      <c r="B18" s="18">
        <f t="shared" si="0"/>
        <v>28.375</v>
      </c>
      <c r="C18" s="26"/>
      <c r="D18" s="4" t="s">
        <v>50</v>
      </c>
      <c r="E18" s="5">
        <v>17.7</v>
      </c>
      <c r="F18" s="19"/>
      <c r="G18" s="4"/>
      <c r="H18" s="5"/>
      <c r="I18" s="27"/>
      <c r="J18" s="19"/>
      <c r="K18" s="21" t="s">
        <v>38</v>
      </c>
      <c r="L18" s="6">
        <v>14.4</v>
      </c>
      <c r="M18" s="21" t="s">
        <v>12</v>
      </c>
      <c r="N18" s="6">
        <v>14.4</v>
      </c>
      <c r="O18" s="48" t="s">
        <v>12</v>
      </c>
    </row>
    <row r="19" spans="1:15" ht="19.5" customHeight="1">
      <c r="A19" s="47">
        <v>14</v>
      </c>
      <c r="B19" s="18">
        <f t="shared" si="0"/>
        <v>26.625</v>
      </c>
      <c r="C19" s="26"/>
      <c r="D19" s="4"/>
      <c r="E19" s="5"/>
      <c r="F19" s="19"/>
      <c r="G19" s="4"/>
      <c r="H19" s="5"/>
      <c r="I19" s="27"/>
      <c r="J19" s="19"/>
      <c r="K19" s="21" t="s">
        <v>39</v>
      </c>
      <c r="L19" s="6">
        <v>3</v>
      </c>
      <c r="M19" s="21" t="s">
        <v>12</v>
      </c>
      <c r="N19" s="6">
        <v>3</v>
      </c>
      <c r="O19" s="48" t="s">
        <v>12</v>
      </c>
    </row>
    <row r="20" spans="1:15" ht="19.5" customHeight="1">
      <c r="A20" s="47">
        <v>13</v>
      </c>
      <c r="B20" s="18">
        <f t="shared" si="0"/>
        <v>24.875</v>
      </c>
      <c r="C20" s="26"/>
      <c r="D20" s="4" t="s">
        <v>63</v>
      </c>
      <c r="E20" s="5">
        <v>18</v>
      </c>
      <c r="F20" s="19"/>
      <c r="G20" s="4" t="s">
        <v>60</v>
      </c>
      <c r="H20" s="5">
        <v>18</v>
      </c>
      <c r="I20" s="27"/>
      <c r="J20" s="19"/>
      <c r="K20" s="21" t="s">
        <v>14</v>
      </c>
      <c r="L20" s="60">
        <f>SUM(E3:E6,E8:E32,H37:H40,H42:H66)</f>
        <v>200.6</v>
      </c>
      <c r="M20" s="21" t="s">
        <v>12</v>
      </c>
      <c r="N20" s="60">
        <f>SUM(H3:H6,H8:H32,E37:E40,E42:E66)</f>
        <v>218.10000000000002</v>
      </c>
      <c r="O20" s="48" t="s">
        <v>12</v>
      </c>
    </row>
    <row r="21" spans="1:15" ht="19.5" customHeight="1">
      <c r="A21" s="47">
        <v>12</v>
      </c>
      <c r="B21" s="18">
        <f t="shared" si="0"/>
        <v>23.125</v>
      </c>
      <c r="C21" s="26"/>
      <c r="D21" s="4"/>
      <c r="E21" s="5"/>
      <c r="F21" s="19"/>
      <c r="G21" s="4"/>
      <c r="H21" s="5"/>
      <c r="I21" s="27"/>
      <c r="J21" s="19"/>
      <c r="K21" s="28" t="s">
        <v>3</v>
      </c>
      <c r="L21" s="9">
        <f>(L13/2)+SUM(L18:L20)</f>
        <v>253.8</v>
      </c>
      <c r="M21" s="21" t="s">
        <v>12</v>
      </c>
      <c r="N21" s="9">
        <f>(L13/2)+SUM(N18:N20)</f>
        <v>271.3</v>
      </c>
      <c r="O21" s="48" t="s">
        <v>12</v>
      </c>
    </row>
    <row r="22" spans="1:15" ht="19.5" customHeight="1">
      <c r="A22" s="47">
        <v>11</v>
      </c>
      <c r="B22" s="18">
        <f t="shared" si="0"/>
        <v>21.375</v>
      </c>
      <c r="C22" s="26"/>
      <c r="D22" s="4" t="s">
        <v>45</v>
      </c>
      <c r="E22" s="5">
        <v>31</v>
      </c>
      <c r="F22" s="19"/>
      <c r="G22" s="4" t="s">
        <v>62</v>
      </c>
      <c r="H22" s="5">
        <v>23</v>
      </c>
      <c r="I22" s="27"/>
      <c r="J22" s="19"/>
      <c r="K22" s="22" t="s">
        <v>53</v>
      </c>
      <c r="L22" s="21"/>
      <c r="M22" s="62">
        <f>L21+N21</f>
        <v>525.1</v>
      </c>
      <c r="N22" s="21"/>
      <c r="O22" s="48"/>
    </row>
    <row r="23" spans="1:15" ht="19.5" customHeight="1">
      <c r="A23" s="47">
        <v>10</v>
      </c>
      <c r="B23" s="18">
        <f t="shared" si="0"/>
        <v>19.625</v>
      </c>
      <c r="C23" s="26"/>
      <c r="D23" s="4"/>
      <c r="E23" s="5"/>
      <c r="F23" s="19"/>
      <c r="G23" s="4"/>
      <c r="H23" s="5"/>
      <c r="I23" s="27"/>
      <c r="J23" s="19"/>
      <c r="K23" s="28" t="s">
        <v>22</v>
      </c>
      <c r="L23" s="29">
        <v>350</v>
      </c>
      <c r="M23" s="28" t="s">
        <v>12</v>
      </c>
      <c r="N23" s="29">
        <v>350</v>
      </c>
      <c r="O23" s="49" t="s">
        <v>12</v>
      </c>
    </row>
    <row r="24" spans="1:15" ht="19.5" customHeight="1">
      <c r="A24" s="47">
        <v>9</v>
      </c>
      <c r="B24" s="18">
        <f t="shared" si="0"/>
        <v>17.875</v>
      </c>
      <c r="C24" s="26"/>
      <c r="D24" s="65" t="s">
        <v>57</v>
      </c>
      <c r="E24" s="5">
        <v>3</v>
      </c>
      <c r="F24" s="19"/>
      <c r="G24" s="4"/>
      <c r="H24" s="5"/>
      <c r="I24" s="27"/>
      <c r="J24" s="19"/>
      <c r="K24" s="22" t="s">
        <v>54</v>
      </c>
      <c r="L24" s="21"/>
      <c r="M24" s="22">
        <v>700</v>
      </c>
      <c r="N24" s="21"/>
      <c r="O24" s="48" t="s">
        <v>24</v>
      </c>
    </row>
    <row r="25" spans="1:15" ht="19.5" customHeight="1">
      <c r="A25" s="47">
        <v>8</v>
      </c>
      <c r="B25" s="18">
        <f t="shared" si="0"/>
        <v>16.125</v>
      </c>
      <c r="C25" s="26"/>
      <c r="D25" s="4"/>
      <c r="E25" s="5"/>
      <c r="F25" s="19"/>
      <c r="G25" s="4"/>
      <c r="H25" s="5"/>
      <c r="I25" s="27"/>
      <c r="J25" s="19"/>
      <c r="K25" s="21"/>
      <c r="L25" s="21"/>
      <c r="M25" s="21"/>
      <c r="N25" s="21"/>
      <c r="O25" s="48"/>
    </row>
    <row r="26" spans="1:15" ht="19.5" customHeight="1">
      <c r="A26" s="47">
        <v>7</v>
      </c>
      <c r="B26" s="18">
        <f t="shared" si="0"/>
        <v>14.375</v>
      </c>
      <c r="C26" s="26"/>
      <c r="D26" s="4" t="s">
        <v>56</v>
      </c>
      <c r="E26" s="5">
        <v>7</v>
      </c>
      <c r="F26" s="19"/>
      <c r="G26" s="4" t="s">
        <v>56</v>
      </c>
      <c r="H26" s="5">
        <v>7</v>
      </c>
      <c r="I26" s="27"/>
      <c r="J26" s="19"/>
      <c r="K26" s="21"/>
      <c r="L26" s="21"/>
      <c r="M26" s="16" t="s">
        <v>10</v>
      </c>
      <c r="N26" s="21"/>
      <c r="O26" s="48"/>
    </row>
    <row r="27" spans="1:15" ht="19.5" customHeight="1">
      <c r="A27" s="47">
        <v>6</v>
      </c>
      <c r="B27" s="18">
        <f t="shared" si="0"/>
        <v>12.625</v>
      </c>
      <c r="C27" s="26"/>
      <c r="D27" s="4" t="s">
        <v>24</v>
      </c>
      <c r="E27" s="5" t="s">
        <v>24</v>
      </c>
      <c r="F27" s="19"/>
      <c r="G27" s="4" t="s">
        <v>24</v>
      </c>
      <c r="H27" s="5" t="s">
        <v>24</v>
      </c>
      <c r="I27" s="27"/>
      <c r="J27" s="19"/>
      <c r="K27" s="21"/>
      <c r="L27" s="14" t="s">
        <v>17</v>
      </c>
      <c r="M27" s="14"/>
      <c r="N27" s="14" t="s">
        <v>18</v>
      </c>
      <c r="O27" s="48"/>
    </row>
    <row r="28" spans="1:15" ht="19.5" customHeight="1">
      <c r="A28" s="47">
        <v>5</v>
      </c>
      <c r="B28" s="18">
        <f t="shared" si="0"/>
        <v>10.875</v>
      </c>
      <c r="C28" s="26"/>
      <c r="D28" s="4"/>
      <c r="E28" s="5"/>
      <c r="F28" s="19"/>
      <c r="G28" s="4"/>
      <c r="H28" s="5"/>
      <c r="I28" s="27"/>
      <c r="J28" s="19"/>
      <c r="K28" s="28" t="s">
        <v>33</v>
      </c>
      <c r="L28" s="10">
        <f>(((L13/2)+L18+L19)*23.5)+(SUMPRODUCT(B3:B7,E3:E7))+(SUMPRODUCT(B8:B32,E8:E32))+SUMPRODUCT(B37:B41,H37:H41)+SUMPRODUCT(B42:B66,H42:H66)</f>
        <v>6895.7749999999996</v>
      </c>
      <c r="M28" s="21" t="s">
        <v>21</v>
      </c>
      <c r="N28" s="10">
        <f>((L13/2)+N18+N19)*23.5+(SUMPRODUCT(B3:B7,H3:H7))+(SUMPRODUCT(B8:B32,H8:H32))+SUMPRODUCT(B37:B41,E37:E41)+SUMPRODUCT(B42:B66,E42:E66)</f>
        <v>7389.8874999999989</v>
      </c>
      <c r="O28" s="48" t="s">
        <v>21</v>
      </c>
    </row>
    <row r="29" spans="1:15" ht="19.5" customHeight="1">
      <c r="A29" s="47">
        <v>4</v>
      </c>
      <c r="B29" s="18">
        <f t="shared" si="0"/>
        <v>9.125</v>
      </c>
      <c r="C29" s="26"/>
      <c r="D29" s="4" t="s">
        <v>48</v>
      </c>
      <c r="E29" s="5">
        <v>52.4</v>
      </c>
      <c r="F29" s="19"/>
      <c r="G29" s="4" t="s">
        <v>44</v>
      </c>
      <c r="H29" s="5">
        <v>55</v>
      </c>
      <c r="I29" s="27"/>
      <c r="J29" s="19"/>
      <c r="K29" s="28"/>
      <c r="L29" s="10"/>
      <c r="M29" s="62">
        <f>L28+N28</f>
        <v>14285.662499999999</v>
      </c>
      <c r="N29" s="10"/>
      <c r="O29" s="48"/>
    </row>
    <row r="30" spans="1:15" ht="19.5" customHeight="1">
      <c r="A30" s="47">
        <v>3</v>
      </c>
      <c r="B30" s="18">
        <f>B31+1.75</f>
        <v>7.375</v>
      </c>
      <c r="C30" s="26"/>
      <c r="D30" s="4" t="s">
        <v>24</v>
      </c>
      <c r="E30" s="5" t="s">
        <v>24</v>
      </c>
      <c r="F30" s="19"/>
      <c r="G30" s="4" t="s">
        <v>24</v>
      </c>
      <c r="H30" s="5" t="s">
        <v>24</v>
      </c>
      <c r="I30" s="27"/>
      <c r="J30" s="19"/>
      <c r="K30" s="40" t="s">
        <v>37</v>
      </c>
      <c r="L30" s="19"/>
      <c r="M30" s="21"/>
      <c r="N30" s="21"/>
      <c r="O30" s="48"/>
    </row>
    <row r="31" spans="1:15" ht="19.5" customHeight="1">
      <c r="A31" s="47">
        <v>2</v>
      </c>
      <c r="B31" s="18">
        <f>B32+1.75</f>
        <v>5.625</v>
      </c>
      <c r="C31" s="26"/>
      <c r="D31" s="4"/>
      <c r="E31" s="5"/>
      <c r="F31" s="19"/>
      <c r="G31" s="4"/>
      <c r="H31" s="5"/>
      <c r="I31" s="27"/>
      <c r="J31" s="19"/>
      <c r="K31" s="28" t="s">
        <v>23</v>
      </c>
      <c r="L31" s="28">
        <v>9800</v>
      </c>
      <c r="M31" s="28" t="s">
        <v>21</v>
      </c>
      <c r="N31" s="28">
        <v>9800</v>
      </c>
      <c r="O31" s="49" t="s">
        <v>21</v>
      </c>
    </row>
    <row r="32" spans="1:15" ht="19.5" customHeight="1" thickBot="1">
      <c r="A32" s="47">
        <v>1</v>
      </c>
      <c r="B32" s="18">
        <f>2+1+(1.75/2)</f>
        <v>3.875</v>
      </c>
      <c r="C32" s="26"/>
      <c r="D32" s="7"/>
      <c r="E32" s="8"/>
      <c r="F32" s="19"/>
      <c r="G32" s="7"/>
      <c r="H32" s="8"/>
      <c r="I32" s="27"/>
      <c r="J32" s="19"/>
      <c r="K32" s="21"/>
      <c r="L32" s="21"/>
      <c r="M32" s="62">
        <f>L31+N31</f>
        <v>19600</v>
      </c>
      <c r="N32" s="21"/>
      <c r="O32" s="48"/>
    </row>
    <row r="33" spans="1:15" ht="17" thickBot="1">
      <c r="A33" s="50"/>
      <c r="B33" s="30"/>
      <c r="C33" s="31"/>
      <c r="D33" s="32" t="s">
        <v>43</v>
      </c>
      <c r="E33" s="32"/>
      <c r="F33" s="32"/>
      <c r="G33" s="32"/>
      <c r="H33" s="32"/>
      <c r="I33" s="33"/>
      <c r="J33" s="19"/>
      <c r="K33" s="19"/>
      <c r="L33" s="19"/>
      <c r="M33" s="19"/>
      <c r="N33" s="19"/>
      <c r="O33" s="27"/>
    </row>
    <row r="34" spans="1:15" ht="17" thickBot="1">
      <c r="A34" s="51"/>
      <c r="B34" s="52"/>
      <c r="C34" s="53"/>
      <c r="D34" s="54" t="s">
        <v>26</v>
      </c>
      <c r="E34" s="55"/>
      <c r="F34" s="55"/>
      <c r="G34" s="55" t="s">
        <v>24</v>
      </c>
      <c r="H34" s="56" t="s">
        <v>0</v>
      </c>
      <c r="I34" s="32"/>
      <c r="J34" s="32"/>
      <c r="K34" s="32"/>
      <c r="L34" s="32"/>
      <c r="M34" s="32"/>
      <c r="N34" s="32"/>
      <c r="O34" s="33"/>
    </row>
    <row r="35" spans="1:15" s="35" customFormat="1" ht="15.75" customHeight="1" thickBot="1">
      <c r="A35" s="81" t="s">
        <v>34</v>
      </c>
      <c r="B35" s="82"/>
      <c r="C35" s="82"/>
      <c r="D35" s="82"/>
      <c r="E35" s="82"/>
      <c r="F35" s="83" t="s">
        <v>32</v>
      </c>
      <c r="G35" s="82"/>
      <c r="H35" s="82"/>
      <c r="I35" s="82"/>
      <c r="J35" s="82"/>
      <c r="K35" s="75" t="s">
        <v>4</v>
      </c>
      <c r="L35" s="76"/>
      <c r="M35" s="76"/>
      <c r="N35" s="76"/>
      <c r="O35" s="76"/>
    </row>
    <row r="36" spans="1:15" s="17" customFormat="1" ht="53">
      <c r="A36" s="41" t="s">
        <v>5</v>
      </c>
      <c r="B36" s="42" t="s">
        <v>11</v>
      </c>
      <c r="C36" s="43"/>
      <c r="D36" s="78" t="s">
        <v>30</v>
      </c>
      <c r="E36" s="79"/>
      <c r="F36" s="44"/>
      <c r="G36" s="77" t="s">
        <v>31</v>
      </c>
      <c r="H36" s="80"/>
      <c r="I36" s="43"/>
      <c r="J36" s="57"/>
      <c r="K36" s="57"/>
      <c r="L36" s="57"/>
      <c r="M36" s="57"/>
      <c r="N36" s="57"/>
      <c r="O36" s="25"/>
    </row>
    <row r="37" spans="1:15" ht="19.5" customHeight="1">
      <c r="A37" s="47">
        <v>30</v>
      </c>
      <c r="B37" s="18">
        <f>B38+1.75</f>
        <v>55.625</v>
      </c>
      <c r="C37" s="19"/>
      <c r="D37" s="1"/>
      <c r="E37" s="6"/>
      <c r="F37" s="20"/>
      <c r="G37" s="1"/>
      <c r="H37" s="6"/>
      <c r="I37" s="19"/>
      <c r="J37" s="19"/>
      <c r="K37" s="15"/>
      <c r="L37" s="15"/>
      <c r="M37" s="15"/>
      <c r="N37" s="15"/>
      <c r="O37" s="27"/>
    </row>
    <row r="38" spans="1:15" ht="19.5" customHeight="1">
      <c r="A38" s="47">
        <v>29</v>
      </c>
      <c r="B38" s="18">
        <f>B39+1.75</f>
        <v>53.875</v>
      </c>
      <c r="C38" s="19"/>
      <c r="D38" s="1"/>
      <c r="E38" s="6"/>
      <c r="F38" s="20"/>
      <c r="G38" s="1"/>
      <c r="H38" s="6"/>
      <c r="I38" s="19"/>
      <c r="J38" s="19"/>
      <c r="K38" s="19"/>
      <c r="L38" s="19"/>
      <c r="M38" s="19"/>
      <c r="N38" s="19"/>
      <c r="O38" s="27"/>
    </row>
    <row r="39" spans="1:15" ht="19.5" customHeight="1">
      <c r="A39" s="47">
        <v>28</v>
      </c>
      <c r="B39" s="18">
        <f>B40+1.75</f>
        <v>52.125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19.5" customHeight="1" thickBot="1">
      <c r="A40" s="47">
        <v>27</v>
      </c>
      <c r="B40" s="18">
        <f>B41+1.75</f>
        <v>50.375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19.5" customHeight="1" thickBot="1">
      <c r="A41" s="47">
        <v>26</v>
      </c>
      <c r="B41" s="18">
        <f>B42+1+1.75</f>
        <v>48.625</v>
      </c>
      <c r="C41" s="23"/>
      <c r="D41" s="24" t="s">
        <v>2</v>
      </c>
      <c r="E41" s="24" t="s">
        <v>27</v>
      </c>
      <c r="F41" s="24"/>
      <c r="G41" s="24" t="s">
        <v>2</v>
      </c>
      <c r="H41" s="24" t="s">
        <v>27</v>
      </c>
      <c r="I41" s="25"/>
      <c r="J41" s="19"/>
      <c r="K41" s="19"/>
      <c r="L41" s="19"/>
      <c r="M41" s="19"/>
      <c r="N41" s="19"/>
      <c r="O41" s="27"/>
    </row>
    <row r="42" spans="1:15" ht="19.5" customHeight="1">
      <c r="A42" s="47">
        <v>25</v>
      </c>
      <c r="B42" s="18">
        <f t="shared" ref="B42:B63" si="1">B43+1.75</f>
        <v>45.875</v>
      </c>
      <c r="C42" s="26"/>
      <c r="D42" s="2"/>
      <c r="E42" s="3"/>
      <c r="F42" s="19"/>
      <c r="G42" s="63"/>
      <c r="H42" s="3"/>
      <c r="I42" s="27"/>
      <c r="J42" s="19"/>
      <c r="K42" s="19"/>
      <c r="L42" s="19"/>
      <c r="M42" s="19"/>
      <c r="N42" s="19"/>
      <c r="O42" s="27"/>
    </row>
    <row r="43" spans="1:15" ht="19.5" customHeight="1">
      <c r="A43" s="47">
        <v>24</v>
      </c>
      <c r="B43" s="18">
        <f t="shared" si="1"/>
        <v>44.125</v>
      </c>
      <c r="C43" s="26"/>
      <c r="D43" s="65"/>
      <c r="E43" s="5"/>
      <c r="F43" s="19"/>
      <c r="G43" s="4"/>
      <c r="H43" s="5" t="s">
        <v>24</v>
      </c>
      <c r="I43" s="27"/>
      <c r="J43" s="19"/>
      <c r="K43" s="19"/>
      <c r="L43" s="19"/>
      <c r="M43" s="19"/>
      <c r="N43" s="19"/>
      <c r="O43" s="27"/>
    </row>
    <row r="44" spans="1:15" ht="19.5" customHeight="1">
      <c r="A44" s="47">
        <v>23</v>
      </c>
      <c r="B44" s="18">
        <f t="shared" si="1"/>
        <v>42.375</v>
      </c>
      <c r="C44" s="26"/>
      <c r="D44" s="65" t="s">
        <v>24</v>
      </c>
      <c r="E44" s="5" t="s">
        <v>24</v>
      </c>
      <c r="F44" s="19"/>
      <c r="G44" s="64"/>
      <c r="H44" s="5"/>
      <c r="I44" s="27"/>
      <c r="J44" s="19"/>
      <c r="K44" s="19"/>
      <c r="L44" s="19"/>
      <c r="M44" s="19"/>
      <c r="N44" s="19"/>
      <c r="O44" s="27"/>
    </row>
    <row r="45" spans="1:15" ht="19.5" customHeight="1">
      <c r="A45" s="47">
        <v>22</v>
      </c>
      <c r="B45" s="18">
        <f t="shared" si="1"/>
        <v>40.625</v>
      </c>
      <c r="C45" s="26"/>
      <c r="D45" s="4"/>
      <c r="E45" s="5"/>
      <c r="F45" s="19"/>
      <c r="G45" s="64"/>
      <c r="H45" s="5"/>
      <c r="I45" s="27"/>
      <c r="J45" s="19"/>
      <c r="K45" s="19"/>
      <c r="L45" s="19"/>
      <c r="M45" s="19"/>
      <c r="N45" s="19"/>
      <c r="O45" s="27"/>
    </row>
    <row r="46" spans="1:15" ht="19.5" customHeight="1">
      <c r="A46" s="47">
        <v>21</v>
      </c>
      <c r="B46" s="18">
        <f t="shared" si="1"/>
        <v>38.875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19.5" customHeight="1">
      <c r="A47" s="47">
        <v>20</v>
      </c>
      <c r="B47" s="18">
        <f t="shared" si="1"/>
        <v>37.125</v>
      </c>
      <c r="C47" s="26"/>
      <c r="D47" s="4"/>
      <c r="E47" s="5"/>
      <c r="F47" s="19"/>
      <c r="G47" s="64"/>
      <c r="H47" s="5"/>
      <c r="I47" s="27"/>
      <c r="J47" s="19"/>
      <c r="K47" s="19"/>
      <c r="L47" s="19"/>
      <c r="M47" s="19"/>
      <c r="N47" s="19"/>
      <c r="O47" s="27"/>
    </row>
    <row r="48" spans="1:15" ht="19.5" customHeight="1">
      <c r="A48" s="47">
        <v>19</v>
      </c>
      <c r="B48" s="18">
        <f t="shared" si="1"/>
        <v>35.375</v>
      </c>
      <c r="C48" s="26"/>
      <c r="D48" s="4"/>
      <c r="E48" s="5"/>
      <c r="F48" s="19"/>
      <c r="G48" s="4" t="s">
        <v>52</v>
      </c>
      <c r="H48" s="5">
        <v>10</v>
      </c>
      <c r="I48" s="27"/>
      <c r="J48" s="19"/>
      <c r="K48" s="19"/>
      <c r="L48" s="19"/>
      <c r="M48" s="19"/>
      <c r="N48" s="19"/>
      <c r="O48" s="27"/>
    </row>
    <row r="49" spans="1:15" ht="19.5" customHeight="1">
      <c r="A49" s="47">
        <v>18</v>
      </c>
      <c r="B49" s="18">
        <f t="shared" si="1"/>
        <v>33.625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19.5" customHeight="1">
      <c r="A50" s="47">
        <v>17</v>
      </c>
      <c r="B50" s="18">
        <f t="shared" si="1"/>
        <v>31.875</v>
      </c>
      <c r="C50" s="26"/>
      <c r="D50" s="4" t="s">
        <v>24</v>
      </c>
      <c r="E50" s="5" t="s">
        <v>24</v>
      </c>
      <c r="F50" s="19"/>
      <c r="G50" s="64"/>
      <c r="H50" s="5"/>
      <c r="I50" s="27"/>
      <c r="J50" s="19"/>
      <c r="K50" s="19"/>
      <c r="L50" s="19"/>
      <c r="M50" s="19"/>
      <c r="N50" s="19"/>
      <c r="O50" s="27"/>
    </row>
    <row r="51" spans="1:15" ht="19.5" customHeight="1">
      <c r="A51" s="47">
        <v>16</v>
      </c>
      <c r="B51" s="18">
        <f t="shared" si="1"/>
        <v>30.125</v>
      </c>
      <c r="C51" s="26"/>
      <c r="D51" s="4"/>
      <c r="E51" s="5" t="s">
        <v>24</v>
      </c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19.5" customHeight="1">
      <c r="A52" s="47">
        <v>15</v>
      </c>
      <c r="B52" s="18">
        <f t="shared" si="1"/>
        <v>28.375</v>
      </c>
      <c r="C52" s="26"/>
      <c r="D52" s="4"/>
      <c r="E52" s="5"/>
      <c r="F52" s="19"/>
      <c r="G52" s="4"/>
      <c r="H52" s="5"/>
      <c r="I52" s="27"/>
      <c r="J52" s="19"/>
      <c r="K52" s="19"/>
      <c r="L52" s="19"/>
      <c r="M52" s="19"/>
      <c r="N52" s="19"/>
      <c r="O52" s="27"/>
    </row>
    <row r="53" spans="1:15" ht="19.5" customHeight="1">
      <c r="A53" s="47">
        <v>14</v>
      </c>
      <c r="B53" s="18">
        <f t="shared" si="1"/>
        <v>26.625</v>
      </c>
      <c r="C53" s="26"/>
      <c r="D53" s="38"/>
      <c r="E53" s="27"/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19.5" customHeight="1">
      <c r="A54" s="47">
        <v>13</v>
      </c>
      <c r="B54" s="18">
        <f t="shared" si="1"/>
        <v>24.875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19.5" customHeight="1">
      <c r="A55" s="47">
        <v>12</v>
      </c>
      <c r="B55" s="18">
        <f t="shared" si="1"/>
        <v>23.125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19.5" customHeight="1">
      <c r="A56" s="47">
        <v>11</v>
      </c>
      <c r="B56" s="18">
        <f t="shared" si="1"/>
        <v>21.375</v>
      </c>
      <c r="C56" s="26"/>
      <c r="D56" s="4"/>
      <c r="E56" s="5"/>
      <c r="F56" s="19"/>
      <c r="G56" s="4"/>
      <c r="H56" s="5" t="s">
        <v>24</v>
      </c>
      <c r="I56" s="27"/>
      <c r="J56" s="19"/>
      <c r="K56" s="19"/>
      <c r="L56" s="19"/>
      <c r="M56" s="19"/>
      <c r="N56" s="19"/>
      <c r="O56" s="27"/>
    </row>
    <row r="57" spans="1:15" ht="19.5" customHeight="1">
      <c r="A57" s="47">
        <v>10</v>
      </c>
      <c r="B57" s="18">
        <f t="shared" si="1"/>
        <v>19.625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19.5" customHeight="1">
      <c r="A58" s="47">
        <v>9</v>
      </c>
      <c r="B58" s="18">
        <f t="shared" si="1"/>
        <v>17.875</v>
      </c>
      <c r="C58" s="26"/>
      <c r="D58" s="4"/>
      <c r="E58" s="5"/>
      <c r="F58" s="19"/>
      <c r="G58" s="4"/>
      <c r="H58" s="5"/>
      <c r="I58" s="27"/>
      <c r="J58" s="19"/>
      <c r="K58" s="19"/>
      <c r="L58" s="19"/>
      <c r="M58" s="19"/>
      <c r="N58" s="19"/>
      <c r="O58" s="27"/>
    </row>
    <row r="59" spans="1:15" ht="19.5" customHeight="1">
      <c r="A59" s="47">
        <v>8</v>
      </c>
      <c r="B59" s="18">
        <f t="shared" si="1"/>
        <v>16.125</v>
      </c>
      <c r="C59" s="26"/>
      <c r="D59" s="4"/>
      <c r="E59" s="5"/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19.5" customHeight="1">
      <c r="A60" s="47">
        <v>7</v>
      </c>
      <c r="B60" s="18">
        <f t="shared" si="1"/>
        <v>14.375</v>
      </c>
      <c r="C60" s="26"/>
      <c r="D60" s="4"/>
      <c r="E60" s="5"/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19.5" customHeight="1">
      <c r="A61" s="47">
        <v>6</v>
      </c>
      <c r="B61" s="18">
        <f t="shared" si="1"/>
        <v>12.625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19.5" customHeight="1">
      <c r="A62" s="47">
        <v>5</v>
      </c>
      <c r="B62" s="18">
        <f t="shared" si="1"/>
        <v>10.875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19.5" customHeight="1">
      <c r="A63" s="47">
        <v>4</v>
      </c>
      <c r="B63" s="18">
        <f t="shared" si="1"/>
        <v>9.125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19.5" customHeight="1">
      <c r="A64" s="47">
        <v>3</v>
      </c>
      <c r="B64" s="18">
        <f>B65+1.75</f>
        <v>7.375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19.5" customHeight="1">
      <c r="A65" s="47">
        <v>2</v>
      </c>
      <c r="B65" s="18">
        <f>B66+1.75</f>
        <v>5.625</v>
      </c>
      <c r="C65" s="26"/>
      <c r="D65" s="4"/>
      <c r="E65" s="5"/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19.5" customHeight="1" thickBot="1">
      <c r="A66" s="47">
        <v>1</v>
      </c>
      <c r="B66" s="18">
        <f>2+1+(1.75/2)</f>
        <v>3.875</v>
      </c>
      <c r="C66" s="26"/>
      <c r="D66" s="7"/>
      <c r="E66" s="8"/>
      <c r="F66" s="19"/>
      <c r="G66" s="7"/>
      <c r="H66" s="8"/>
      <c r="I66" s="27"/>
      <c r="J66" s="19"/>
      <c r="K66" s="19"/>
      <c r="L66" s="19"/>
      <c r="M66" s="19"/>
      <c r="N66" s="19"/>
      <c r="O66" s="27"/>
    </row>
    <row r="67" spans="1:15" ht="19.5" customHeight="1" thickBot="1">
      <c r="A67" s="50"/>
      <c r="B67" s="30"/>
      <c r="C67" s="31"/>
      <c r="D67" s="32" t="s">
        <v>43</v>
      </c>
      <c r="E67" s="32"/>
      <c r="F67" s="32"/>
      <c r="G67" s="32"/>
      <c r="H67" s="32"/>
      <c r="I67" s="33"/>
      <c r="J67" s="19"/>
      <c r="K67" s="19"/>
      <c r="L67" s="19"/>
      <c r="M67" s="19"/>
      <c r="N67" s="19"/>
      <c r="O67" s="27"/>
    </row>
    <row r="68" spans="1:15" ht="19.5" customHeight="1" thickBot="1">
      <c r="A68" s="51"/>
      <c r="B68" s="52"/>
      <c r="C68" s="53"/>
      <c r="D68" s="54" t="s">
        <v>1</v>
      </c>
      <c r="E68" s="55"/>
      <c r="F68" s="55"/>
      <c r="G68" s="55" t="s">
        <v>24</v>
      </c>
      <c r="H68" s="56" t="s">
        <v>25</v>
      </c>
      <c r="I68" s="32"/>
      <c r="J68" s="32"/>
      <c r="K68" s="32"/>
      <c r="L68" s="32"/>
      <c r="M68" s="32"/>
      <c r="N68" s="32"/>
      <c r="O68" s="33"/>
    </row>
    <row r="69" spans="1:15" ht="19.5" customHeight="1">
      <c r="A69" s="34"/>
      <c r="B69" s="34"/>
      <c r="C69" s="35"/>
      <c r="D69" s="36"/>
      <c r="E69" s="36"/>
      <c r="F69" s="36"/>
      <c r="G69" s="36"/>
      <c r="H69" s="36"/>
      <c r="I69" s="36"/>
    </row>
  </sheetData>
  <mergeCells count="10">
    <mergeCell ref="K1:O1"/>
    <mergeCell ref="D2:E2"/>
    <mergeCell ref="G2:H2"/>
    <mergeCell ref="D36:E36"/>
    <mergeCell ref="G36:H36"/>
    <mergeCell ref="A1:E1"/>
    <mergeCell ref="F1:J1"/>
    <mergeCell ref="A35:E35"/>
    <mergeCell ref="F35:J35"/>
    <mergeCell ref="K35:O35"/>
  </mergeCells>
  <phoneticPr fontId="0" type="noConversion"/>
  <pageMargins left="0.75" right="0.75" top="1" bottom="1" header="0.5" footer="0.5"/>
  <pageSetup scale="66" fitToHeight="0" orientation="landscape" horizontalDpi="4294967292" verticalDpi="4294967292"/>
  <headerFooter>
    <oddHeader>&amp;L&amp;C&amp;"Geneva,Bold"&amp;12Aeronomy Lab WP-3D 2-bay electronics rack_x000D_weight and moment calculations&amp;R&amp;12Page &amp;P of &amp;N</oddHeader>
    <oddFooter>&amp;L&amp;C&amp;"Geneva,Bold"&amp;12&amp;D&amp;R</oddFooter>
  </headerFooter>
  <rowBreaks count="1" manualBreakCount="1">
    <brk id="34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Rack moment calculations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Tom Ryerson</cp:lastModifiedBy>
  <cp:lastPrinted>2010-04-13T22:27:18Z</cp:lastPrinted>
  <dcterms:created xsi:type="dcterms:W3CDTF">2005-09-10T21:43:21Z</dcterms:created>
  <dcterms:modified xsi:type="dcterms:W3CDTF">2012-10-25T17:11:39Z</dcterms:modified>
</cp:coreProperties>
</file>